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3256" windowHeight="13176"/>
  </bookViews>
  <sheets>
    <sheet name="Доходы" sheetId="2" r:id="rId1"/>
  </sheets>
  <definedNames>
    <definedName name="_xlnm._FilterDatabase" localSheetId="0" hidden="1">Доходы!$A$6:$G$123</definedName>
    <definedName name="_xlnm.Print_Titles" localSheetId="0">Доходы!$5:$6</definedName>
    <definedName name="_xlnm.Print_Area" localSheetId="0">Доходы!$A$1:$D$125</definedName>
  </definedNames>
  <calcPr calcId="125725"/>
</workbook>
</file>

<file path=xl/calcChain.xml><?xml version="1.0" encoding="utf-8"?>
<calcChain xmlns="http://schemas.openxmlformats.org/spreadsheetml/2006/main">
  <c r="D123" i="2"/>
  <c r="D42"/>
  <c r="D11"/>
  <c r="D110"/>
  <c r="D73"/>
  <c r="D118"/>
  <c r="D117" s="1"/>
  <c r="D115"/>
  <c r="D113"/>
  <c r="D111"/>
  <c r="D108"/>
  <c r="D74"/>
  <c r="D64"/>
  <c r="D58"/>
  <c r="D56"/>
  <c r="D99" l="1"/>
  <c r="D90" s="1"/>
  <c r="D57" l="1"/>
  <c r="D38" l="1"/>
  <c r="D30"/>
  <c r="D26"/>
  <c r="D13"/>
  <c r="D12" s="1"/>
  <c r="D62" l="1"/>
  <c r="D70"/>
  <c r="D68"/>
  <c r="D66"/>
  <c r="D89" l="1"/>
  <c r="D28" l="1"/>
  <c r="D100" l="1"/>
  <c r="D23"/>
  <c r="D107" l="1"/>
  <c r="D106" s="1"/>
  <c r="D104"/>
  <c r="D102"/>
  <c r="D87"/>
  <c r="D72"/>
  <c r="D61" s="1"/>
  <c r="D59"/>
  <c r="D55"/>
  <c r="D46"/>
  <c r="D43"/>
  <c r="D40"/>
  <c r="D19"/>
  <c r="D10"/>
  <c r="D53" l="1"/>
  <c r="D54"/>
  <c r="D9"/>
  <c r="D86"/>
  <c r="D52" l="1"/>
  <c r="D7" s="1"/>
</calcChain>
</file>

<file path=xl/sharedStrings.xml><?xml version="1.0" encoding="utf-8"?>
<sst xmlns="http://schemas.openxmlformats.org/spreadsheetml/2006/main" count="245" uniqueCount="217">
  <si>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</si>
  <si>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</si>
  <si>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</si>
  <si>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</si>
  <si>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</si>
  <si>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</si>
  <si>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</si>
  <si>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</si>
  <si>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</si>
  <si>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</si>
  <si>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</si>
  <si>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</si>
  <si>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</si>
  <si>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</si>
  <si>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</si>
  <si>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</si>
  <si>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</si>
  <si>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</si>
  <si>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</si>
  <si>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</si>
  <si>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</si>
  <si>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</si>
  <si>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</si>
  <si>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</si>
  <si>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</si>
  <si>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</si>
  <si>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</si>
  <si>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</si>
  <si>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</si>
  <si>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</si>
  <si>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</si>
  <si>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</si>
  <si>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</si>
  <si>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</si>
  <si>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</si>
  <si>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</si>
  <si>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</si>
  <si>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</si>
  <si>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</si>
  <si>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</si>
  <si>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</si>
  <si>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</si>
  <si>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</si>
  <si>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</si>
  <si>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</si>
  <si>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</si>
  <si>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</si>
  <si>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</si>
  <si>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</si>
  <si>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</si>
  <si>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</si>
  <si>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</si>
  <si>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</si>
  <si>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</si>
  <si>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</si>
  <si>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</si>
  <si>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</si>
  <si>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</si>
  <si>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</si>
  <si>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</si>
  <si>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</si>
  <si>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</si>
  <si>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</si>
  <si>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</si>
  <si>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</si>
  <si>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</si>
  <si>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</si>
  <si>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</si>
  <si>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</si>
  <si>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</si>
  <si>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</si>
  <si>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</si>
  <si>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</si>
  <si>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</si>
  <si>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</si>
  <si>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</si>
  <si>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</si>
  <si>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</si>
  <si>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</si>
  <si>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</si>
  <si>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</si>
  <si>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</si>
  <si>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</si>
  <si>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</si>
  <si>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</si>
  <si>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</si>
  <si>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</si>
  <si>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</si>
  <si>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</si>
  <si>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</si>
  <si>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</si>
  <si>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</si>
  <si>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</si>
  <si>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</si>
  <si>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</si>
  <si>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</si>
  <si>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</si>
  <si>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</si>
  <si>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</si>
  <si>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</si>
  <si>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</si>
  <si>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</si>
  <si>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</si>
  <si>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</si>
  <si>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</si>
  <si>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</si>
  <si>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</si>
  <si>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</si>
  <si>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</si>
  <si>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</si>
  <si>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</si>
  <si>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</si>
  <si>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</si>
  <si>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</si>
  <si>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</si>
  <si>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</si>
  <si>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</si>
  <si>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</si>
  <si>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</si>
  <si>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</si>
  <si>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</si>
  <si>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</si>
  <si>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</si>
  <si>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</si>
  <si>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</si>
  <si>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</si>
  <si>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</si>
  <si>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</si>
  <si>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</si>
  <si>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</si>
  <si>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</si>
  <si>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</si>
  <si>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</si>
  <si>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</si>
  <si>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</si>
  <si>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</si>
  <si>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</si>
  <si>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</si>
  <si>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</si>
  <si>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</si>
  <si>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</si>
  <si>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</si>
  <si>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</si>
  <si>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</si>
  <si>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</si>
  <si>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</si>
  <si>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</si>
  <si>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</si>
  <si>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</si>
  <si>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</si>
  <si>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</si>
  <si>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</si>
  <si>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</si>
  <si>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</si>
  <si>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</si>
  <si>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</si>
  <si>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</si>
  <si>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</si>
  <si>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</si>
  <si>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</si>
  <si>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</si>
  <si>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</si>
  <si>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</si>
  <si>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</si>
  <si>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</si>
  <si>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</si>
  <si>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</si>
  <si>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</si>
  <si>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</si>
  <si>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</si>
  <si>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</si>
  <si>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</si>
  <si>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</si>
  <si>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</si>
  <si>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</si>
  <si>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</si>
  <si>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000 1 11 07000 00 0000 120</t>
  </si>
  <si>
    <t>Платежи от государственных и муниципальных унитарных предприятий</t>
  </si>
  <si>
    <t>Свод доходов бюджета Новоуральского городского округа на 2026 год</t>
  </si>
  <si>
    <t>Сумма в рублях на 2026 год</t>
  </si>
  <si>
    <t>Субсидии на создание в образовательных организациях условий для получения детьми-инвалидами качественного образования</t>
  </si>
  <si>
    <r>
      <t>Субвенции местным бюджетам на осуществлени</t>
    </r>
    <r>
      <rPr>
        <sz val="12"/>
        <color theme="1"/>
        <rFont val="Liberation Serif"/>
        <family val="1"/>
        <charset val="204"/>
      </rPr>
      <t xml:space="preserve">е государственных полномочий </t>
    </r>
    <r>
      <rPr>
        <sz val="12"/>
        <color indexed="8"/>
        <rFont val="Liberation Serif"/>
        <family val="1"/>
        <charset val="204"/>
      </rPr>
      <t>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  </r>
  </si>
  <si>
    <t>в редакции решения Думы НГО</t>
  </si>
  <si>
    <t>от ________ № _____</t>
  </si>
  <si>
    <t>Приложение № 2  к решению Думы Новоуральского городского округа  № 135 от 15.12.2025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</si>
  <si>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</si>
  <si>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</si>
  <si>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</si>
  <si>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</si>
  <si>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</si>
  <si>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</si>
  <si>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</si>
  <si>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</si>
  <si>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ликвидацию мест несанкционированного размещения отходов производства и потребления (навалов)</t>
  </si>
  <si>
    <t>Субсидии на ремонт зданий и помещений муниципальных учреждений культуры, приведение в соответствие с требованиями пожарной безопасности, антитеррористической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</si>
  <si>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</si>
  <si>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</si>
  <si>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</si>
  <si>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</si>
  <si>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</si>
  <si>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</si>
  <si>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</si>
  <si>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</si>
  <si>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</si>
  <si>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</si>
  <si>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</si>
  <si>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</si>
  <si>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</si>
  <si>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</si>
  <si>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</si>
  <si>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</si>
  <si>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</si>
  <si>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</si>
  <si>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</si>
  <si>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</si>
  <si>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</si>
  <si>
    <t>Иные межбюджетные трансферты на строительство, реконструкцию, капитальный ремонт, ремонт автомобильных дорог общего пользования местного значения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</si>
</sst>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58">
    <xf numFmtId="0" fontId="0" fillId="0" borderId="0" xfId="0"/>
    <xf numFmtId="0" fontId="12" fillId="3" borderId="1" xfId="0" applyFont="1" applyFill="1" applyBorder="1"/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0" fontId="13" fillId="0" borderId="1" xfId="0" applyFont="1" applyFill="1" applyBorder="1" applyProtection="1">
      <protection locked="0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166" fontId="16" fillId="0" borderId="34" xfId="128" applyNumberFormat="1" applyFont="1" applyFill="1" applyBorder="1" applyAlignment="1" applyProtection="1">
      <alignment horizontal="right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0" fontId="13" fillId="0" borderId="0" xfId="0" applyFont="1" applyFill="1" applyProtection="1">
      <protection locked="0"/>
    </xf>
    <xf numFmtId="0" fontId="13" fillId="0" borderId="1" xfId="132" applyFont="1" applyFill="1" applyAlignment="1">
      <alignment horizontal="left" wrapText="1"/>
    </xf>
    <xf numFmtId="0" fontId="15" fillId="0" borderId="34" xfId="0" applyFont="1" applyBorder="1" applyAlignment="1" applyProtection="1">
      <alignment horizontal="left" wrapText="1"/>
      <protection locked="0"/>
    </xf>
    <xf numFmtId="4" fontId="16" fillId="0" borderId="34" xfId="32" applyNumberFormat="1" applyFont="1" applyFill="1" applyBorder="1"/>
    <xf numFmtId="4" fontId="15" fillId="0" borderId="34" xfId="0" applyNumberFormat="1" applyFont="1" applyFill="1" applyBorder="1" applyProtection="1">
      <protection locked="0"/>
    </xf>
    <xf numFmtId="166" fontId="13" fillId="0" borderId="1" xfId="0" applyNumberFormat="1" applyFont="1" applyBorder="1" applyProtection="1">
      <protection locked="0"/>
    </xf>
    <xf numFmtId="49" fontId="12" fillId="0" borderId="1" xfId="0" applyNumberFormat="1" applyFont="1" applyFill="1" applyBorder="1"/>
    <xf numFmtId="0" fontId="15" fillId="0" borderId="39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  <protection locked="0"/>
    </xf>
    <xf numFmtId="0" fontId="15" fillId="0" borderId="34" xfId="0" applyFont="1" applyFill="1" applyBorder="1" applyAlignment="1" applyProtection="1">
      <alignment horizontal="center"/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7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1" sqref="B1"/>
    </sheetView>
  </sheetViews>
  <sheetFormatPr defaultColWidth="8.88671875" defaultRowHeight="13.8"/>
  <cols>
    <col min="1" max="1" width="7.6640625" style="47" customWidth="1"/>
    <col min="2" max="2" width="84" style="25" customWidth="1"/>
    <col min="3" max="3" width="28.109375" style="10" customWidth="1"/>
    <col min="4" max="4" width="20.33203125" style="47" customWidth="1"/>
    <col min="5" max="6" width="18.5546875" style="36" customWidth="1"/>
    <col min="7" max="16384" width="8.88671875" style="4"/>
  </cols>
  <sheetData>
    <row r="1" spans="1:6" s="16" customFormat="1" ht="69">
      <c r="A1" s="53"/>
      <c r="B1" s="19"/>
      <c r="C1" s="15"/>
      <c r="D1" s="48" t="s">
        <v>184</v>
      </c>
      <c r="E1" s="34"/>
      <c r="F1" s="34"/>
    </row>
    <row r="2" spans="1:6" s="16" customFormat="1" ht="29.4" customHeight="1">
      <c r="A2" s="53"/>
      <c r="B2" s="19"/>
      <c r="C2" s="15"/>
      <c r="D2" s="48" t="s">
        <v>182</v>
      </c>
      <c r="E2" s="34"/>
      <c r="F2" s="34"/>
    </row>
    <row r="3" spans="1:6" s="16" customFormat="1" ht="17.399999999999999" customHeight="1">
      <c r="A3" s="53"/>
      <c r="B3" s="19"/>
      <c r="C3" s="15"/>
      <c r="D3" s="40" t="s">
        <v>183</v>
      </c>
      <c r="E3" s="34"/>
      <c r="F3" s="34"/>
    </row>
    <row r="4" spans="1:6" s="1" customFormat="1" ht="21.6" customHeight="1">
      <c r="A4" s="57" t="s">
        <v>178</v>
      </c>
      <c r="B4" s="57"/>
      <c r="C4" s="57"/>
      <c r="D4" s="57"/>
      <c r="E4" s="35"/>
      <c r="F4" s="35"/>
    </row>
    <row r="5" spans="1:6" s="14" customFormat="1" ht="30">
      <c r="A5" s="54" t="s">
        <v>35</v>
      </c>
      <c r="B5" s="12" t="s">
        <v>0</v>
      </c>
      <c r="C5" s="13" t="s">
        <v>1</v>
      </c>
      <c r="D5" s="41" t="s">
        <v>179</v>
      </c>
      <c r="E5" s="35"/>
      <c r="F5" s="35"/>
    </row>
    <row r="6" spans="1:6" s="2" customFormat="1" ht="15">
      <c r="A6" s="55">
        <v>1</v>
      </c>
      <c r="B6" s="26">
        <v>2</v>
      </c>
      <c r="C6" s="27">
        <v>3</v>
      </c>
      <c r="D6" s="42">
        <v>4</v>
      </c>
      <c r="E6" s="36"/>
      <c r="F6" s="36"/>
    </row>
    <row r="7" spans="1:6" ht="15">
      <c r="A7" s="56">
        <v>1</v>
      </c>
      <c r="B7" s="20" t="s">
        <v>2</v>
      </c>
      <c r="C7" s="3" t="s">
        <v>3</v>
      </c>
      <c r="D7" s="33">
        <f>D9+D52</f>
        <v>7369479710.4100008</v>
      </c>
    </row>
    <row r="8" spans="1:6" ht="15">
      <c r="A8" s="56">
        <v>2</v>
      </c>
      <c r="B8" s="21" t="s">
        <v>4</v>
      </c>
      <c r="C8" s="5"/>
      <c r="D8" s="33"/>
    </row>
    <row r="9" spans="1:6" ht="15">
      <c r="A9" s="56">
        <v>3</v>
      </c>
      <c r="B9" s="18" t="s">
        <v>37</v>
      </c>
      <c r="C9" s="6" t="s">
        <v>5</v>
      </c>
      <c r="D9" s="33">
        <f>D10+D12+D19+D23+D26+D28+D38+D40+D43+D46+D51</f>
        <v>2845454295.2300005</v>
      </c>
    </row>
    <row r="10" spans="1:6" ht="15">
      <c r="A10" s="56">
        <v>4</v>
      </c>
      <c r="B10" s="18" t="s">
        <v>38</v>
      </c>
      <c r="C10" s="6" t="s">
        <v>6</v>
      </c>
      <c r="D10" s="33">
        <f t="shared" ref="D10" si="0">D11</f>
        <v>2372480152.8900003</v>
      </c>
    </row>
    <row r="11" spans="1:6" ht="15">
      <c r="A11" s="56">
        <v>5</v>
      </c>
      <c r="B11" s="18" t="s">
        <v>39</v>
      </c>
      <c r="C11" s="6" t="s">
        <v>7</v>
      </c>
      <c r="D11" s="33">
        <f>2408092029.36-35611876.47</f>
        <v>2372480152.8900003</v>
      </c>
    </row>
    <row r="12" spans="1:6" ht="30">
      <c r="A12" s="56">
        <v>6</v>
      </c>
      <c r="B12" s="18" t="s">
        <v>36</v>
      </c>
      <c r="C12" s="6" t="s">
        <v>8</v>
      </c>
      <c r="D12" s="33">
        <f>D13+D18</f>
        <v>42073670</v>
      </c>
    </row>
    <row r="13" spans="1:6" ht="30">
      <c r="A13" s="56">
        <v>7</v>
      </c>
      <c r="B13" s="18" t="s">
        <v>75</v>
      </c>
      <c r="C13" s="6" t="s">
        <v>9</v>
      </c>
      <c r="D13" s="33">
        <f>D14+D15+D16+D17</f>
        <v>41953670</v>
      </c>
    </row>
    <row r="14" spans="1:6" ht="90">
      <c r="A14" s="56">
        <v>8</v>
      </c>
      <c r="B14" s="18" t="s">
        <v>111</v>
      </c>
      <c r="C14" s="6" t="s">
        <v>56</v>
      </c>
      <c r="D14" s="33">
        <v>21234700</v>
      </c>
      <c r="E14" s="32"/>
    </row>
    <row r="15" spans="1:6" ht="95.25" customHeight="1">
      <c r="A15" s="56">
        <v>9</v>
      </c>
      <c r="B15" s="18" t="s">
        <v>136</v>
      </c>
      <c r="C15" s="6" t="s">
        <v>57</v>
      </c>
      <c r="D15" s="33">
        <v>107170</v>
      </c>
    </row>
    <row r="16" spans="1:6" ht="90">
      <c r="A16" s="56">
        <v>10</v>
      </c>
      <c r="B16" s="18" t="s">
        <v>137</v>
      </c>
      <c r="C16" s="6" t="s">
        <v>58</v>
      </c>
      <c r="D16" s="33">
        <v>21953100</v>
      </c>
    </row>
    <row r="17" spans="1:4" ht="90">
      <c r="A17" s="56">
        <v>11</v>
      </c>
      <c r="B17" s="18" t="s">
        <v>112</v>
      </c>
      <c r="C17" s="6" t="s">
        <v>59</v>
      </c>
      <c r="D17" s="33">
        <v>-1341300</v>
      </c>
    </row>
    <row r="18" spans="1:4" ht="15">
      <c r="A18" s="56">
        <v>12</v>
      </c>
      <c r="B18" s="18" t="s">
        <v>149</v>
      </c>
      <c r="C18" s="6" t="s">
        <v>148</v>
      </c>
      <c r="D18" s="33">
        <v>120000</v>
      </c>
    </row>
    <row r="19" spans="1:4" ht="15">
      <c r="A19" s="56">
        <v>13</v>
      </c>
      <c r="B19" s="18" t="s">
        <v>76</v>
      </c>
      <c r="C19" s="6" t="s">
        <v>10</v>
      </c>
      <c r="D19" s="33">
        <f>D20+D22+D21</f>
        <v>235500000</v>
      </c>
    </row>
    <row r="20" spans="1:4" ht="15">
      <c r="A20" s="56">
        <v>14</v>
      </c>
      <c r="B20" s="18" t="s">
        <v>77</v>
      </c>
      <c r="C20" s="6" t="s">
        <v>11</v>
      </c>
      <c r="D20" s="33">
        <v>220000000</v>
      </c>
    </row>
    <row r="21" spans="1:4" ht="15">
      <c r="A21" s="56">
        <v>15</v>
      </c>
      <c r="B21" s="18" t="s">
        <v>116</v>
      </c>
      <c r="C21" s="6" t="s">
        <v>117</v>
      </c>
      <c r="D21" s="33">
        <v>4500000</v>
      </c>
    </row>
    <row r="22" spans="1:4" ht="15">
      <c r="A22" s="56">
        <v>16</v>
      </c>
      <c r="B22" s="18" t="s">
        <v>78</v>
      </c>
      <c r="C22" s="6" t="s">
        <v>12</v>
      </c>
      <c r="D22" s="43">
        <v>11000000</v>
      </c>
    </row>
    <row r="23" spans="1:4" ht="15">
      <c r="A23" s="56">
        <v>17</v>
      </c>
      <c r="B23" s="18" t="s">
        <v>79</v>
      </c>
      <c r="C23" s="6" t="s">
        <v>13</v>
      </c>
      <c r="D23" s="33">
        <f>D24+D25</f>
        <v>51890000</v>
      </c>
    </row>
    <row r="24" spans="1:4" ht="15">
      <c r="A24" s="56">
        <v>18</v>
      </c>
      <c r="B24" s="18" t="s">
        <v>80</v>
      </c>
      <c r="C24" s="6" t="s">
        <v>14</v>
      </c>
      <c r="D24" s="33">
        <v>35610000</v>
      </c>
    </row>
    <row r="25" spans="1:4" ht="15">
      <c r="A25" s="56">
        <v>19</v>
      </c>
      <c r="B25" s="18" t="s">
        <v>81</v>
      </c>
      <c r="C25" s="6" t="s">
        <v>15</v>
      </c>
      <c r="D25" s="33">
        <v>16280000</v>
      </c>
    </row>
    <row r="26" spans="1:4" ht="15">
      <c r="A26" s="56">
        <v>20</v>
      </c>
      <c r="B26" s="18" t="s">
        <v>82</v>
      </c>
      <c r="C26" s="6" t="s">
        <v>16</v>
      </c>
      <c r="D26" s="33">
        <f>D27</f>
        <v>48686000</v>
      </c>
    </row>
    <row r="27" spans="1:4" ht="30">
      <c r="A27" s="56">
        <v>21</v>
      </c>
      <c r="B27" s="18" t="s">
        <v>83</v>
      </c>
      <c r="C27" s="6" t="s">
        <v>17</v>
      </c>
      <c r="D27" s="33">
        <v>48686000</v>
      </c>
    </row>
    <row r="28" spans="1:4" ht="30">
      <c r="A28" s="56">
        <v>22</v>
      </c>
      <c r="B28" s="18" t="s">
        <v>84</v>
      </c>
      <c r="C28" s="6" t="s">
        <v>18</v>
      </c>
      <c r="D28" s="44">
        <f>D29+D30+D36+D37</f>
        <v>81491600</v>
      </c>
    </row>
    <row r="29" spans="1:4" ht="60">
      <c r="A29" s="56">
        <v>23</v>
      </c>
      <c r="B29" s="18" t="s">
        <v>85</v>
      </c>
      <c r="C29" s="6" t="s">
        <v>19</v>
      </c>
      <c r="D29" s="44">
        <v>8800000</v>
      </c>
    </row>
    <row r="30" spans="1:4" ht="63.75" customHeight="1">
      <c r="A30" s="56">
        <v>24</v>
      </c>
      <c r="B30" s="18" t="s">
        <v>86</v>
      </c>
      <c r="C30" s="6" t="s">
        <v>20</v>
      </c>
      <c r="D30" s="44">
        <f>D31+D32+D33+D34+D35</f>
        <v>47477300</v>
      </c>
    </row>
    <row r="31" spans="1:4" ht="45">
      <c r="A31" s="56">
        <v>25</v>
      </c>
      <c r="B31" s="18" t="s">
        <v>87</v>
      </c>
      <c r="C31" s="6" t="s">
        <v>21</v>
      </c>
      <c r="D31" s="33">
        <v>32500000</v>
      </c>
    </row>
    <row r="32" spans="1:4" ht="60">
      <c r="A32" s="56">
        <v>26</v>
      </c>
      <c r="B32" s="18" t="s">
        <v>114</v>
      </c>
      <c r="C32" s="6" t="s">
        <v>22</v>
      </c>
      <c r="D32" s="33">
        <v>8255000</v>
      </c>
    </row>
    <row r="33" spans="1:6" ht="60">
      <c r="A33" s="56">
        <v>27</v>
      </c>
      <c r="B33" s="18" t="s">
        <v>113</v>
      </c>
      <c r="C33" s="6" t="s">
        <v>23</v>
      </c>
      <c r="D33" s="33">
        <v>1500000</v>
      </c>
    </row>
    <row r="34" spans="1:6" ht="30">
      <c r="A34" s="56">
        <v>28</v>
      </c>
      <c r="B34" s="18" t="s">
        <v>88</v>
      </c>
      <c r="C34" s="6" t="s">
        <v>24</v>
      </c>
      <c r="D34" s="33">
        <v>5219300</v>
      </c>
    </row>
    <row r="35" spans="1:6" s="8" customFormat="1" ht="30">
      <c r="A35" s="56">
        <v>29</v>
      </c>
      <c r="B35" s="18" t="s">
        <v>124</v>
      </c>
      <c r="C35" s="7" t="s">
        <v>60</v>
      </c>
      <c r="D35" s="33">
        <v>3000</v>
      </c>
      <c r="E35" s="32"/>
      <c r="F35" s="32"/>
    </row>
    <row r="36" spans="1:6" ht="15">
      <c r="A36" s="56">
        <v>30</v>
      </c>
      <c r="B36" s="18" t="s">
        <v>177</v>
      </c>
      <c r="C36" s="6" t="s">
        <v>176</v>
      </c>
      <c r="D36" s="33">
        <v>64000</v>
      </c>
    </row>
    <row r="37" spans="1:6" ht="60">
      <c r="A37" s="56">
        <v>31</v>
      </c>
      <c r="B37" s="18" t="s">
        <v>89</v>
      </c>
      <c r="C37" s="6" t="s">
        <v>25</v>
      </c>
      <c r="D37" s="33">
        <v>25150300</v>
      </c>
    </row>
    <row r="38" spans="1:6" ht="15">
      <c r="A38" s="56">
        <v>32</v>
      </c>
      <c r="B38" s="18" t="s">
        <v>90</v>
      </c>
      <c r="C38" s="6" t="s">
        <v>26</v>
      </c>
      <c r="D38" s="44">
        <f>D39</f>
        <v>932500</v>
      </c>
    </row>
    <row r="39" spans="1:6" ht="15">
      <c r="A39" s="56">
        <v>33</v>
      </c>
      <c r="B39" s="18" t="s">
        <v>115</v>
      </c>
      <c r="C39" s="6" t="s">
        <v>141</v>
      </c>
      <c r="D39" s="33">
        <v>932500</v>
      </c>
    </row>
    <row r="40" spans="1:6" ht="30">
      <c r="A40" s="56">
        <v>34</v>
      </c>
      <c r="B40" s="18" t="s">
        <v>150</v>
      </c>
      <c r="C40" s="6" t="s">
        <v>118</v>
      </c>
      <c r="D40" s="44">
        <f>D41+D42</f>
        <v>4902472.34</v>
      </c>
    </row>
    <row r="41" spans="1:6" ht="15">
      <c r="A41" s="56">
        <v>35</v>
      </c>
      <c r="B41" s="18" t="s">
        <v>91</v>
      </c>
      <c r="C41" s="6" t="s">
        <v>27</v>
      </c>
      <c r="D41" s="44">
        <v>845000</v>
      </c>
    </row>
    <row r="42" spans="1:6" ht="15">
      <c r="A42" s="56">
        <v>36</v>
      </c>
      <c r="B42" s="18" t="s">
        <v>92</v>
      </c>
      <c r="C42" s="6" t="s">
        <v>28</v>
      </c>
      <c r="D42" s="44">
        <f>3381530+675942.34</f>
        <v>4057472.34</v>
      </c>
    </row>
    <row r="43" spans="1:6" ht="15">
      <c r="A43" s="56">
        <v>37</v>
      </c>
      <c r="B43" s="18" t="s">
        <v>93</v>
      </c>
      <c r="C43" s="6" t="s">
        <v>29</v>
      </c>
      <c r="D43" s="44">
        <f>D44+D45</f>
        <v>3447900</v>
      </c>
    </row>
    <row r="44" spans="1:6" ht="15">
      <c r="A44" s="56">
        <v>38</v>
      </c>
      <c r="B44" s="18" t="s">
        <v>94</v>
      </c>
      <c r="C44" s="6" t="s">
        <v>30</v>
      </c>
      <c r="D44" s="44">
        <v>730000</v>
      </c>
    </row>
    <row r="45" spans="1:6" ht="60">
      <c r="A45" s="56">
        <v>39</v>
      </c>
      <c r="B45" s="18" t="s">
        <v>95</v>
      </c>
      <c r="C45" s="6" t="s">
        <v>31</v>
      </c>
      <c r="D45" s="44">
        <v>2717900</v>
      </c>
    </row>
    <row r="46" spans="1:6" ht="15">
      <c r="A46" s="56">
        <v>40</v>
      </c>
      <c r="B46" s="18" t="s">
        <v>96</v>
      </c>
      <c r="C46" s="6" t="s">
        <v>32</v>
      </c>
      <c r="D46" s="44">
        <f>SUM(D47:D50)</f>
        <v>4000000</v>
      </c>
    </row>
    <row r="47" spans="1:6" ht="30">
      <c r="A47" s="56">
        <v>41</v>
      </c>
      <c r="B47" s="18" t="s">
        <v>61</v>
      </c>
      <c r="C47" s="6" t="s">
        <v>130</v>
      </c>
      <c r="D47" s="33">
        <v>761700</v>
      </c>
    </row>
    <row r="48" spans="1:6" s="11" customFormat="1" ht="30">
      <c r="A48" s="56">
        <v>42</v>
      </c>
      <c r="B48" s="18" t="s">
        <v>128</v>
      </c>
      <c r="C48" s="6" t="s">
        <v>129</v>
      </c>
      <c r="D48" s="33">
        <v>250000</v>
      </c>
      <c r="E48" s="37"/>
      <c r="F48" s="37"/>
    </row>
    <row r="49" spans="1:6" ht="80.25" customHeight="1">
      <c r="A49" s="56">
        <v>43</v>
      </c>
      <c r="B49" s="18" t="s">
        <v>63</v>
      </c>
      <c r="C49" s="6" t="s">
        <v>131</v>
      </c>
      <c r="D49" s="33">
        <v>2642760</v>
      </c>
    </row>
    <row r="50" spans="1:6" ht="15">
      <c r="A50" s="56">
        <v>44</v>
      </c>
      <c r="B50" s="18" t="s">
        <v>64</v>
      </c>
      <c r="C50" s="6" t="s">
        <v>62</v>
      </c>
      <c r="D50" s="33">
        <v>345540</v>
      </c>
    </row>
    <row r="51" spans="1:6" s="17" customFormat="1" ht="15">
      <c r="A51" s="56">
        <v>45</v>
      </c>
      <c r="B51" s="18" t="s">
        <v>139</v>
      </c>
      <c r="C51" s="6" t="s">
        <v>140</v>
      </c>
      <c r="D51" s="45">
        <v>50000</v>
      </c>
      <c r="E51" s="38"/>
      <c r="F51" s="38"/>
    </row>
    <row r="52" spans="1:6" ht="15">
      <c r="A52" s="56">
        <v>46</v>
      </c>
      <c r="B52" s="18" t="s">
        <v>97</v>
      </c>
      <c r="C52" s="6" t="s">
        <v>33</v>
      </c>
      <c r="D52" s="33">
        <f>D53+D123+D124+D125</f>
        <v>4524025415.1800003</v>
      </c>
    </row>
    <row r="53" spans="1:6" ht="30">
      <c r="A53" s="56">
        <v>47</v>
      </c>
      <c r="B53" s="18" t="s">
        <v>98</v>
      </c>
      <c r="C53" s="6" t="s">
        <v>34</v>
      </c>
      <c r="D53" s="33">
        <f>D54+D61+D86+D110</f>
        <v>4298131423.1199999</v>
      </c>
    </row>
    <row r="54" spans="1:6" ht="15">
      <c r="A54" s="56">
        <v>48</v>
      </c>
      <c r="B54" s="18" t="s">
        <v>99</v>
      </c>
      <c r="C54" s="6" t="s">
        <v>40</v>
      </c>
      <c r="D54" s="33">
        <f>D55+D57+D59</f>
        <v>1372722000</v>
      </c>
    </row>
    <row r="55" spans="1:6" ht="15">
      <c r="A55" s="56">
        <v>49</v>
      </c>
      <c r="B55" s="18" t="s">
        <v>100</v>
      </c>
      <c r="C55" s="6" t="s">
        <v>41</v>
      </c>
      <c r="D55" s="33">
        <f t="shared" ref="D55" si="1">D56</f>
        <v>49612000</v>
      </c>
    </row>
    <row r="56" spans="1:6" ht="30">
      <c r="A56" s="56">
        <v>50</v>
      </c>
      <c r="B56" s="18" t="s">
        <v>69</v>
      </c>
      <c r="C56" s="6" t="s">
        <v>42</v>
      </c>
      <c r="D56" s="33">
        <f>20028000+29584000</f>
        <v>49612000</v>
      </c>
    </row>
    <row r="57" spans="1:6" ht="30">
      <c r="A57" s="56">
        <v>51</v>
      </c>
      <c r="B57" s="18" t="s">
        <v>67</v>
      </c>
      <c r="C57" s="6" t="s">
        <v>65</v>
      </c>
      <c r="D57" s="33">
        <f t="shared" ref="D57" si="2">D58</f>
        <v>1199368000</v>
      </c>
    </row>
    <row r="58" spans="1:6" ht="30">
      <c r="A58" s="56">
        <v>52</v>
      </c>
      <c r="B58" s="18" t="s">
        <v>68</v>
      </c>
      <c r="C58" s="6" t="s">
        <v>66</v>
      </c>
      <c r="D58" s="33">
        <f>1198507000+861000</f>
        <v>1199368000</v>
      </c>
    </row>
    <row r="59" spans="1:6" ht="30">
      <c r="A59" s="56">
        <v>53</v>
      </c>
      <c r="B59" s="18" t="s">
        <v>101</v>
      </c>
      <c r="C59" s="6" t="s">
        <v>43</v>
      </c>
      <c r="D59" s="33">
        <f>D60</f>
        <v>123742000</v>
      </c>
    </row>
    <row r="60" spans="1:6" ht="30">
      <c r="A60" s="56">
        <v>54</v>
      </c>
      <c r="B60" s="18" t="s">
        <v>102</v>
      </c>
      <c r="C60" s="6" t="s">
        <v>44</v>
      </c>
      <c r="D60" s="33">
        <v>123742000</v>
      </c>
    </row>
    <row r="61" spans="1:6" ht="30">
      <c r="A61" s="56">
        <v>55</v>
      </c>
      <c r="B61" s="18" t="s">
        <v>103</v>
      </c>
      <c r="C61" s="6" t="s">
        <v>45</v>
      </c>
      <c r="D61" s="33">
        <f>D62+D64+D66+D68+D70+D72</f>
        <v>179586123.12</v>
      </c>
    </row>
    <row r="62" spans="1:6" s="31" customFormat="1" ht="30">
      <c r="A62" s="56">
        <v>56</v>
      </c>
      <c r="B62" s="29" t="s">
        <v>152</v>
      </c>
      <c r="C62" s="30" t="s">
        <v>153</v>
      </c>
      <c r="D62" s="33">
        <f>D63</f>
        <v>318100</v>
      </c>
      <c r="E62" s="39"/>
      <c r="F62" s="39"/>
    </row>
    <row r="63" spans="1:6" s="31" customFormat="1" ht="30">
      <c r="A63" s="56">
        <v>57</v>
      </c>
      <c r="B63" s="29" t="s">
        <v>154</v>
      </c>
      <c r="C63" s="30" t="s">
        <v>155</v>
      </c>
      <c r="D63" s="33">
        <v>318100</v>
      </c>
      <c r="E63" s="39"/>
      <c r="F63" s="39"/>
    </row>
    <row r="64" spans="1:6" s="8" customFormat="1" ht="30">
      <c r="A64" s="56">
        <v>58</v>
      </c>
      <c r="B64" s="18" t="s">
        <v>189</v>
      </c>
      <c r="C64" s="6" t="s">
        <v>190</v>
      </c>
      <c r="D64" s="50">
        <f>D65</f>
        <v>2919166.12</v>
      </c>
      <c r="E64" s="52"/>
    </row>
    <row r="65" spans="1:6" s="8" customFormat="1" ht="30">
      <c r="A65" s="56">
        <v>59</v>
      </c>
      <c r="B65" s="18" t="s">
        <v>191</v>
      </c>
      <c r="C65" s="6" t="s">
        <v>192</v>
      </c>
      <c r="D65" s="50">
        <v>2919166.12</v>
      </c>
      <c r="E65" s="52"/>
    </row>
    <row r="66" spans="1:6" s="31" customFormat="1" ht="30">
      <c r="A66" s="56">
        <v>60</v>
      </c>
      <c r="B66" s="29" t="s">
        <v>156</v>
      </c>
      <c r="C66" s="30" t="s">
        <v>157</v>
      </c>
      <c r="D66" s="33">
        <f>D67</f>
        <v>6060500</v>
      </c>
      <c r="E66" s="39"/>
      <c r="F66" s="39"/>
    </row>
    <row r="67" spans="1:6" s="31" customFormat="1" ht="30">
      <c r="A67" s="56">
        <v>61</v>
      </c>
      <c r="B67" s="29" t="s">
        <v>158</v>
      </c>
      <c r="C67" s="30" t="s">
        <v>159</v>
      </c>
      <c r="D67" s="33">
        <v>6060500</v>
      </c>
      <c r="E67" s="39"/>
      <c r="F67" s="39"/>
    </row>
    <row r="68" spans="1:6" s="31" customFormat="1" ht="15">
      <c r="A68" s="56">
        <v>62</v>
      </c>
      <c r="B68" s="29" t="s">
        <v>160</v>
      </c>
      <c r="C68" s="30" t="s">
        <v>161</v>
      </c>
      <c r="D68" s="33">
        <f>D69</f>
        <v>100000</v>
      </c>
      <c r="E68" s="39"/>
      <c r="F68" s="39"/>
    </row>
    <row r="69" spans="1:6" s="31" customFormat="1" ht="15">
      <c r="A69" s="56">
        <v>63</v>
      </c>
      <c r="B69" s="29" t="s">
        <v>162</v>
      </c>
      <c r="C69" s="30" t="s">
        <v>163</v>
      </c>
      <c r="D69" s="33">
        <v>100000</v>
      </c>
      <c r="E69" s="39"/>
      <c r="F69" s="39"/>
    </row>
    <row r="70" spans="1:6" s="31" customFormat="1" ht="30">
      <c r="A70" s="56">
        <v>64</v>
      </c>
      <c r="B70" s="29" t="s">
        <v>164</v>
      </c>
      <c r="C70" s="30" t="s">
        <v>165</v>
      </c>
      <c r="D70" s="33">
        <f>D71</f>
        <v>42751900</v>
      </c>
      <c r="E70" s="39"/>
      <c r="F70" s="39"/>
    </row>
    <row r="71" spans="1:6" s="31" customFormat="1" ht="30">
      <c r="A71" s="56">
        <v>65</v>
      </c>
      <c r="B71" s="29" t="s">
        <v>166</v>
      </c>
      <c r="C71" s="30" t="s">
        <v>167</v>
      </c>
      <c r="D71" s="33">
        <v>42751900</v>
      </c>
      <c r="E71" s="39"/>
      <c r="F71" s="39"/>
    </row>
    <row r="72" spans="1:6" s="8" customFormat="1" ht="15">
      <c r="A72" s="56">
        <v>66</v>
      </c>
      <c r="B72" s="18" t="s">
        <v>132</v>
      </c>
      <c r="C72" s="6" t="s">
        <v>120</v>
      </c>
      <c r="D72" s="33">
        <f t="shared" ref="D72" si="3">D73</f>
        <v>127436457</v>
      </c>
      <c r="E72" s="32"/>
      <c r="F72" s="32"/>
    </row>
    <row r="73" spans="1:6" s="8" customFormat="1" ht="15">
      <c r="A73" s="56">
        <v>67</v>
      </c>
      <c r="B73" s="18" t="s">
        <v>133</v>
      </c>
      <c r="C73" s="6" t="s">
        <v>121</v>
      </c>
      <c r="D73" s="33">
        <f>SUM(D74:D85)</f>
        <v>127436457</v>
      </c>
      <c r="E73" s="32"/>
      <c r="F73" s="32"/>
    </row>
    <row r="74" spans="1:6" s="8" customFormat="1" ht="30">
      <c r="A74" s="56">
        <v>68</v>
      </c>
      <c r="B74" s="22" t="s">
        <v>122</v>
      </c>
      <c r="C74" s="6" t="s">
        <v>121</v>
      </c>
      <c r="D74" s="33">
        <f>74298000+306000</f>
        <v>74604000</v>
      </c>
      <c r="E74" s="32"/>
      <c r="F74" s="32"/>
    </row>
    <row r="75" spans="1:6" s="8" customFormat="1" ht="45">
      <c r="A75" s="56">
        <v>69</v>
      </c>
      <c r="B75" s="22" t="s">
        <v>123</v>
      </c>
      <c r="C75" s="6" t="s">
        <v>121</v>
      </c>
      <c r="D75" s="33">
        <v>31230500</v>
      </c>
      <c r="E75" s="32"/>
      <c r="F75" s="32"/>
    </row>
    <row r="76" spans="1:6" s="8" customFormat="1" ht="30">
      <c r="A76" s="56">
        <v>70</v>
      </c>
      <c r="B76" s="22" t="s">
        <v>134</v>
      </c>
      <c r="C76" s="6" t="s">
        <v>121</v>
      </c>
      <c r="D76" s="33">
        <v>3324000</v>
      </c>
      <c r="E76" s="32"/>
      <c r="F76" s="32"/>
    </row>
    <row r="77" spans="1:6" s="8" customFormat="1" ht="30">
      <c r="A77" s="56">
        <v>71</v>
      </c>
      <c r="B77" s="22" t="s">
        <v>135</v>
      </c>
      <c r="C77" s="6" t="s">
        <v>121</v>
      </c>
      <c r="D77" s="33">
        <v>118000</v>
      </c>
      <c r="E77" s="32"/>
      <c r="F77" s="32"/>
    </row>
    <row r="78" spans="1:6" s="8" customFormat="1" ht="29.25" customHeight="1">
      <c r="A78" s="56">
        <v>72</v>
      </c>
      <c r="B78" s="22" t="s">
        <v>169</v>
      </c>
      <c r="C78" s="6" t="s">
        <v>121</v>
      </c>
      <c r="D78" s="33">
        <v>655400</v>
      </c>
      <c r="E78" s="32"/>
      <c r="F78" s="32"/>
    </row>
    <row r="79" spans="1:6" s="8" customFormat="1" ht="33" customHeight="1">
      <c r="A79" s="56">
        <v>73</v>
      </c>
      <c r="B79" s="22" t="s">
        <v>145</v>
      </c>
      <c r="C79" s="6" t="s">
        <v>121</v>
      </c>
      <c r="D79" s="33">
        <v>270000</v>
      </c>
      <c r="E79" s="32"/>
      <c r="F79" s="32"/>
    </row>
    <row r="80" spans="1:6" s="8" customFormat="1" ht="30">
      <c r="A80" s="56">
        <v>74</v>
      </c>
      <c r="B80" s="22" t="s">
        <v>144</v>
      </c>
      <c r="C80" s="6" t="s">
        <v>121</v>
      </c>
      <c r="D80" s="33">
        <v>109500</v>
      </c>
      <c r="E80" s="32"/>
      <c r="F80" s="32"/>
    </row>
    <row r="81" spans="1:7" s="8" customFormat="1" ht="36" customHeight="1">
      <c r="A81" s="56">
        <v>75</v>
      </c>
      <c r="B81" s="28" t="s">
        <v>168</v>
      </c>
      <c r="C81" s="6" t="s">
        <v>121</v>
      </c>
      <c r="D81" s="33">
        <v>199200</v>
      </c>
      <c r="E81" s="32"/>
      <c r="F81" s="32"/>
      <c r="G81" s="32"/>
    </row>
    <row r="82" spans="1:7" s="8" customFormat="1" ht="31.95" customHeight="1">
      <c r="A82" s="56">
        <v>76</v>
      </c>
      <c r="B82" s="28" t="s">
        <v>180</v>
      </c>
      <c r="C82" s="6" t="s">
        <v>121</v>
      </c>
      <c r="D82" s="33">
        <v>1235800</v>
      </c>
      <c r="E82" s="32"/>
      <c r="F82" s="32"/>
      <c r="G82" s="32"/>
    </row>
    <row r="83" spans="1:7" s="8" customFormat="1" ht="31.95" customHeight="1">
      <c r="A83" s="56">
        <v>77</v>
      </c>
      <c r="B83" s="28" t="s">
        <v>169</v>
      </c>
      <c r="C83" s="6" t="s">
        <v>121</v>
      </c>
      <c r="D83" s="33">
        <v>1995000</v>
      </c>
      <c r="E83" s="32"/>
      <c r="F83" s="32"/>
      <c r="G83" s="32"/>
    </row>
    <row r="84" spans="1:7" s="8" customFormat="1" ht="31.95" customHeight="1">
      <c r="A84" s="56">
        <v>78</v>
      </c>
      <c r="B84" s="28" t="s">
        <v>193</v>
      </c>
      <c r="C84" s="6" t="s">
        <v>121</v>
      </c>
      <c r="D84" s="33">
        <v>132457</v>
      </c>
      <c r="E84" s="32"/>
      <c r="F84" s="32"/>
      <c r="G84" s="32"/>
    </row>
    <row r="85" spans="1:7" s="8" customFormat="1" ht="76.8" customHeight="1">
      <c r="A85" s="56">
        <v>79</v>
      </c>
      <c r="B85" s="28" t="s">
        <v>194</v>
      </c>
      <c r="C85" s="6" t="s">
        <v>121</v>
      </c>
      <c r="D85" s="33">
        <v>13562600</v>
      </c>
      <c r="E85" s="32"/>
      <c r="F85" s="32"/>
      <c r="G85" s="32"/>
    </row>
    <row r="86" spans="1:7" ht="15">
      <c r="A86" s="56">
        <v>80</v>
      </c>
      <c r="B86" s="18" t="s">
        <v>105</v>
      </c>
      <c r="C86" s="6" t="s">
        <v>46</v>
      </c>
      <c r="D86" s="33">
        <f t="shared" ref="D86" si="4">D87+D89+D100+D102+D104+D106</f>
        <v>2572201500</v>
      </c>
    </row>
    <row r="87" spans="1:7" ht="30">
      <c r="A87" s="56">
        <v>81</v>
      </c>
      <c r="B87" s="23" t="s">
        <v>104</v>
      </c>
      <c r="C87" s="6" t="s">
        <v>47</v>
      </c>
      <c r="D87" s="44">
        <f>D88</f>
        <v>12289600</v>
      </c>
    </row>
    <row r="88" spans="1:7" ht="30">
      <c r="A88" s="56">
        <v>82</v>
      </c>
      <c r="B88" s="18" t="s">
        <v>106</v>
      </c>
      <c r="C88" s="6" t="s">
        <v>48</v>
      </c>
      <c r="D88" s="33">
        <v>12289600</v>
      </c>
    </row>
    <row r="89" spans="1:7" ht="30">
      <c r="A89" s="56">
        <v>83</v>
      </c>
      <c r="B89" s="18" t="s">
        <v>107</v>
      </c>
      <c r="C89" s="6" t="s">
        <v>70</v>
      </c>
      <c r="D89" s="44">
        <f>D90</f>
        <v>305502300</v>
      </c>
    </row>
    <row r="90" spans="1:7" ht="33.75" customHeight="1">
      <c r="A90" s="56">
        <v>84</v>
      </c>
      <c r="B90" s="18" t="s">
        <v>151</v>
      </c>
      <c r="C90" s="6" t="s">
        <v>49</v>
      </c>
      <c r="D90" s="44">
        <f>SUM(D91:D99)</f>
        <v>305502300</v>
      </c>
    </row>
    <row r="91" spans="1:7" ht="60">
      <c r="A91" s="56">
        <v>85</v>
      </c>
      <c r="B91" s="22" t="s">
        <v>142</v>
      </c>
      <c r="C91" s="6" t="s">
        <v>49</v>
      </c>
      <c r="D91" s="33">
        <v>361000</v>
      </c>
    </row>
    <row r="92" spans="1:7" ht="60">
      <c r="A92" s="56">
        <v>86</v>
      </c>
      <c r="B92" s="22" t="s">
        <v>170</v>
      </c>
      <c r="C92" s="6" t="s">
        <v>49</v>
      </c>
      <c r="D92" s="44">
        <v>200</v>
      </c>
    </row>
    <row r="93" spans="1:7" ht="30">
      <c r="A93" s="56">
        <v>87</v>
      </c>
      <c r="B93" s="22" t="s">
        <v>171</v>
      </c>
      <c r="C93" s="6" t="s">
        <v>49</v>
      </c>
      <c r="D93" s="44">
        <v>151400</v>
      </c>
    </row>
    <row r="94" spans="1:7" ht="90">
      <c r="A94" s="56">
        <v>88</v>
      </c>
      <c r="B94" s="22" t="s">
        <v>143</v>
      </c>
      <c r="C94" s="6" t="s">
        <v>49</v>
      </c>
      <c r="D94" s="44">
        <v>200</v>
      </c>
    </row>
    <row r="95" spans="1:7" ht="60">
      <c r="A95" s="56">
        <v>89</v>
      </c>
      <c r="B95" s="22" t="s">
        <v>172</v>
      </c>
      <c r="C95" s="6" t="s">
        <v>49</v>
      </c>
      <c r="D95" s="44">
        <v>2583000</v>
      </c>
    </row>
    <row r="96" spans="1:7" ht="45">
      <c r="A96" s="56">
        <v>90</v>
      </c>
      <c r="B96" s="22" t="s">
        <v>173</v>
      </c>
      <c r="C96" s="6" t="s">
        <v>49</v>
      </c>
      <c r="D96" s="44">
        <v>3413200</v>
      </c>
    </row>
    <row r="97" spans="1:6" ht="45">
      <c r="A97" s="56">
        <v>91</v>
      </c>
      <c r="B97" s="24" t="s">
        <v>174</v>
      </c>
      <c r="C97" s="6" t="s">
        <v>49</v>
      </c>
      <c r="D97" s="44">
        <v>7900</v>
      </c>
    </row>
    <row r="98" spans="1:6" ht="75">
      <c r="A98" s="56">
        <v>92</v>
      </c>
      <c r="B98" s="24" t="s">
        <v>181</v>
      </c>
      <c r="C98" s="6" t="s">
        <v>49</v>
      </c>
      <c r="D98" s="44">
        <v>1791200</v>
      </c>
    </row>
    <row r="99" spans="1:6" ht="45">
      <c r="A99" s="56">
        <v>93</v>
      </c>
      <c r="B99" s="22" t="s">
        <v>175</v>
      </c>
      <c r="C99" s="6" t="s">
        <v>49</v>
      </c>
      <c r="D99" s="44">
        <f>267742523+29451677</f>
        <v>297194200</v>
      </c>
    </row>
    <row r="100" spans="1:6" s="8" customFormat="1" ht="45">
      <c r="A100" s="56">
        <v>94</v>
      </c>
      <c r="B100" s="18" t="s">
        <v>74</v>
      </c>
      <c r="C100" s="6" t="s">
        <v>71</v>
      </c>
      <c r="D100" s="44">
        <f>D101</f>
        <v>350500</v>
      </c>
      <c r="E100" s="32"/>
      <c r="F100" s="32"/>
    </row>
    <row r="101" spans="1:6" s="8" customFormat="1" ht="45">
      <c r="A101" s="56">
        <v>95</v>
      </c>
      <c r="B101" s="18" t="s">
        <v>73</v>
      </c>
      <c r="C101" s="6" t="s">
        <v>72</v>
      </c>
      <c r="D101" s="44">
        <v>350500</v>
      </c>
      <c r="E101" s="32"/>
      <c r="F101" s="32"/>
    </row>
    <row r="102" spans="1:6" ht="30">
      <c r="A102" s="56">
        <v>96</v>
      </c>
      <c r="B102" s="18" t="s">
        <v>108</v>
      </c>
      <c r="C102" s="6" t="s">
        <v>53</v>
      </c>
      <c r="D102" s="46">
        <f t="shared" ref="D102" si="5">D103</f>
        <v>57139200</v>
      </c>
    </row>
    <row r="103" spans="1:6" ht="30">
      <c r="A103" s="56">
        <v>97</v>
      </c>
      <c r="B103" s="18" t="s">
        <v>54</v>
      </c>
      <c r="C103" s="6" t="s">
        <v>50</v>
      </c>
      <c r="D103" s="46">
        <v>57139200</v>
      </c>
    </row>
    <row r="104" spans="1:6" s="8" customFormat="1" ht="45">
      <c r="A104" s="56">
        <v>98</v>
      </c>
      <c r="B104" s="18" t="s">
        <v>125</v>
      </c>
      <c r="C104" s="6" t="s">
        <v>126</v>
      </c>
      <c r="D104" s="33">
        <f t="shared" ref="D104" si="6">D105</f>
        <v>408900</v>
      </c>
      <c r="E104" s="32"/>
      <c r="F104" s="32"/>
    </row>
    <row r="105" spans="1:6" s="8" customFormat="1" ht="45">
      <c r="A105" s="56">
        <v>99</v>
      </c>
      <c r="B105" s="18" t="s">
        <v>127</v>
      </c>
      <c r="C105" s="6" t="s">
        <v>138</v>
      </c>
      <c r="D105" s="33">
        <v>408900</v>
      </c>
      <c r="E105" s="32"/>
      <c r="F105" s="32"/>
    </row>
    <row r="106" spans="1:6" s="8" customFormat="1" ht="15">
      <c r="A106" s="56">
        <v>100</v>
      </c>
      <c r="B106" s="18" t="s">
        <v>109</v>
      </c>
      <c r="C106" s="6" t="s">
        <v>51</v>
      </c>
      <c r="D106" s="33">
        <f t="shared" ref="D106" si="7">D107</f>
        <v>2196511000</v>
      </c>
      <c r="E106" s="32"/>
      <c r="F106" s="32"/>
    </row>
    <row r="107" spans="1:6" s="8" customFormat="1" ht="15">
      <c r="A107" s="56">
        <v>101</v>
      </c>
      <c r="B107" s="18" t="s">
        <v>110</v>
      </c>
      <c r="C107" s="6" t="s">
        <v>52</v>
      </c>
      <c r="D107" s="33">
        <f>D108+D109</f>
        <v>2196511000</v>
      </c>
      <c r="E107" s="32"/>
      <c r="F107" s="32"/>
    </row>
    <row r="108" spans="1:6" s="8" customFormat="1" ht="75">
      <c r="A108" s="56">
        <v>102</v>
      </c>
      <c r="B108" s="22" t="s">
        <v>55</v>
      </c>
      <c r="C108" s="6" t="s">
        <v>52</v>
      </c>
      <c r="D108" s="33">
        <f>1118484000-41308000</f>
        <v>1077176000</v>
      </c>
      <c r="E108" s="32"/>
      <c r="F108" s="32"/>
    </row>
    <row r="109" spans="1:6" s="8" customFormat="1" ht="45">
      <c r="A109" s="56">
        <v>103</v>
      </c>
      <c r="B109" s="22" t="s">
        <v>119</v>
      </c>
      <c r="C109" s="6" t="s">
        <v>52</v>
      </c>
      <c r="D109" s="33">
        <v>1119335000</v>
      </c>
      <c r="E109" s="32"/>
      <c r="F109" s="32"/>
    </row>
    <row r="110" spans="1:6" s="8" customFormat="1" ht="15">
      <c r="A110" s="56">
        <v>104</v>
      </c>
      <c r="B110" s="18" t="s">
        <v>195</v>
      </c>
      <c r="C110" s="6" t="s">
        <v>196</v>
      </c>
      <c r="D110" s="33">
        <f>D111+D113+D115+D117</f>
        <v>173621800</v>
      </c>
      <c r="E110" s="52"/>
    </row>
    <row r="111" spans="1:6" s="8" customFormat="1" ht="105">
      <c r="A111" s="56">
        <v>105</v>
      </c>
      <c r="B111" s="18" t="s">
        <v>197</v>
      </c>
      <c r="C111" s="6" t="s">
        <v>198</v>
      </c>
      <c r="D111" s="33">
        <f>D112</f>
        <v>1155000</v>
      </c>
      <c r="E111" s="52"/>
    </row>
    <row r="112" spans="1:6" s="8" customFormat="1" ht="120">
      <c r="A112" s="56">
        <v>106</v>
      </c>
      <c r="B112" s="18" t="s">
        <v>199</v>
      </c>
      <c r="C112" s="6" t="s">
        <v>200</v>
      </c>
      <c r="D112" s="33">
        <v>1155000</v>
      </c>
      <c r="E112" s="52"/>
    </row>
    <row r="113" spans="1:6" s="8" customFormat="1" ht="60">
      <c r="A113" s="56">
        <v>107</v>
      </c>
      <c r="B113" s="18" t="s">
        <v>201</v>
      </c>
      <c r="C113" s="6" t="s">
        <v>202</v>
      </c>
      <c r="D113" s="44">
        <f>D114</f>
        <v>4034300</v>
      </c>
      <c r="E113" s="52"/>
    </row>
    <row r="114" spans="1:6" s="8" customFormat="1" ht="60">
      <c r="A114" s="56">
        <v>108</v>
      </c>
      <c r="B114" s="18" t="s">
        <v>203</v>
      </c>
      <c r="C114" s="6" t="s">
        <v>204</v>
      </c>
      <c r="D114" s="33">
        <v>4034300</v>
      </c>
      <c r="E114" s="52"/>
    </row>
    <row r="115" spans="1:6" s="8" customFormat="1" ht="90">
      <c r="A115" s="56">
        <v>109</v>
      </c>
      <c r="B115" s="18" t="s">
        <v>205</v>
      </c>
      <c r="C115" s="6" t="s">
        <v>206</v>
      </c>
      <c r="D115" s="44">
        <f>D116</f>
        <v>68506300</v>
      </c>
      <c r="E115" s="52"/>
    </row>
    <row r="116" spans="1:6" s="8" customFormat="1" ht="94.95" customHeight="1">
      <c r="A116" s="56">
        <v>110</v>
      </c>
      <c r="B116" s="18" t="s">
        <v>207</v>
      </c>
      <c r="C116" s="6" t="s">
        <v>208</v>
      </c>
      <c r="D116" s="33">
        <v>68506300</v>
      </c>
      <c r="E116" s="52"/>
    </row>
    <row r="117" spans="1:6" s="8" customFormat="1" ht="15">
      <c r="A117" s="56">
        <v>111</v>
      </c>
      <c r="B117" s="18" t="s">
        <v>209</v>
      </c>
      <c r="C117" s="6" t="s">
        <v>210</v>
      </c>
      <c r="D117" s="44">
        <f t="shared" ref="D117" si="8">D118</f>
        <v>99926200</v>
      </c>
      <c r="E117" s="52"/>
    </row>
    <row r="118" spans="1:6" s="8" customFormat="1" ht="15">
      <c r="A118" s="56">
        <v>112</v>
      </c>
      <c r="B118" s="18" t="s">
        <v>211</v>
      </c>
      <c r="C118" s="6" t="s">
        <v>212</v>
      </c>
      <c r="D118" s="44">
        <f>SUM(D119:D122)</f>
        <v>99926200</v>
      </c>
      <c r="E118" s="52"/>
    </row>
    <row r="119" spans="1:6" s="8" customFormat="1" ht="45">
      <c r="A119" s="56">
        <v>113</v>
      </c>
      <c r="B119" s="18" t="s">
        <v>213</v>
      </c>
      <c r="C119" s="6" t="s">
        <v>212</v>
      </c>
      <c r="D119" s="33">
        <v>48433000</v>
      </c>
      <c r="E119" s="52"/>
    </row>
    <row r="120" spans="1:6" s="8" customFormat="1" ht="45">
      <c r="A120" s="56">
        <v>114</v>
      </c>
      <c r="B120" s="18" t="s">
        <v>214</v>
      </c>
      <c r="C120" s="6" t="s">
        <v>212</v>
      </c>
      <c r="D120" s="33">
        <v>78600</v>
      </c>
      <c r="E120" s="52"/>
    </row>
    <row r="121" spans="1:6" s="8" customFormat="1" ht="37.200000000000003" customHeight="1">
      <c r="A121" s="56">
        <v>115</v>
      </c>
      <c r="B121" s="18" t="s">
        <v>216</v>
      </c>
      <c r="C121" s="6" t="s">
        <v>212</v>
      </c>
      <c r="D121" s="33">
        <v>51014600</v>
      </c>
      <c r="E121" s="52"/>
    </row>
    <row r="122" spans="1:6" s="8" customFormat="1" ht="36.6" customHeight="1">
      <c r="A122" s="56">
        <v>116</v>
      </c>
      <c r="B122" s="18" t="s">
        <v>215</v>
      </c>
      <c r="C122" s="6" t="s">
        <v>212</v>
      </c>
      <c r="D122" s="33">
        <v>400000</v>
      </c>
      <c r="E122" s="52"/>
    </row>
    <row r="123" spans="1:6" ht="15">
      <c r="A123" s="56">
        <v>117</v>
      </c>
      <c r="B123" s="18" t="s">
        <v>146</v>
      </c>
      <c r="C123" s="7" t="s">
        <v>147</v>
      </c>
      <c r="D123" s="33">
        <f>200000000+25942273</f>
        <v>225942273</v>
      </c>
    </row>
    <row r="124" spans="1:6" s="8" customFormat="1" ht="52.2" customHeight="1">
      <c r="A124" s="56">
        <v>118</v>
      </c>
      <c r="B124" s="49" t="s">
        <v>185</v>
      </c>
      <c r="C124" s="6" t="s">
        <v>186</v>
      </c>
      <c r="D124" s="50">
        <v>23908781.52</v>
      </c>
      <c r="E124" s="32"/>
      <c r="F124" s="32"/>
    </row>
    <row r="125" spans="1:6" s="8" customFormat="1" ht="30">
      <c r="A125" s="56">
        <v>119</v>
      </c>
      <c r="B125" s="49" t="s">
        <v>187</v>
      </c>
      <c r="C125" s="6" t="s">
        <v>188</v>
      </c>
      <c r="D125" s="51">
        <v>-23957062.460000001</v>
      </c>
      <c r="E125" s="32"/>
      <c r="F125" s="32"/>
    </row>
    <row r="126" spans="1:6">
      <c r="C126" s="9"/>
    </row>
    <row r="127" spans="1:6">
      <c r="C127" s="9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2026-02-06T09:25:35Z</cp:lastPrinted>
  <dcterms:created xsi:type="dcterms:W3CDTF">2018-10-18T10:31:29Z</dcterms:created>
  <dcterms:modified xsi:type="dcterms:W3CDTF">2026-02-06T09:26:08Z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